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СЕССИИ\2026\28.01.2026 очередное\Реш. № 54-448 от 28.01.2026, Реш. № 162 от 28.01.2026 Бюджет № 1\Реш. № 54-448 от 28.01.2026, Реш. № 162 от 28.01.2026 Бюджет № 1\"/>
    </mc:Choice>
  </mc:AlternateContent>
  <bookViews>
    <workbookView xWindow="-120" yWindow="-120" windowWidth="29040" windowHeight="15720"/>
  </bookViews>
  <sheets>
    <sheet name="Приложение по Безвозм 2 чтене" sheetId="3" r:id="rId1"/>
  </sheets>
  <definedNames>
    <definedName name="APPT" localSheetId="0">'Приложение по Безвозм 2 чтене'!#REF!</definedName>
    <definedName name="FIO" localSheetId="0">'Приложение по Безвозм 2 чтене'!#REF!</definedName>
    <definedName name="LAST_CELL" localSheetId="0">'Приложение по Безвозм 2 чтене'!#REF!</definedName>
    <definedName name="SIGN" localSheetId="0">'Приложение по Безвозм 2 чтене'!#REF!</definedName>
    <definedName name="_xlnm.Print_Titles" localSheetId="0">'Приложение по Безвозм 2 чтене'!$10:$11</definedName>
    <definedName name="_xlnm.Print_Area" localSheetId="0">'Приложение по Безвозм 2 чтене'!$A$1:$F$83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44" i="3" l="1"/>
  <c r="F44" i="3"/>
  <c r="F61" i="3"/>
  <c r="E61" i="3"/>
  <c r="D61" i="3"/>
  <c r="D62" i="3"/>
  <c r="F57" i="3"/>
  <c r="E57" i="3"/>
  <c r="D57" i="3"/>
  <c r="F51" i="3"/>
  <c r="E51" i="3"/>
  <c r="D51" i="3"/>
  <c r="F24" i="3"/>
  <c r="E24" i="3"/>
  <c r="D44" i="3"/>
  <c r="F80" i="3"/>
  <c r="E80" i="3"/>
  <c r="D80" i="3"/>
  <c r="F76" i="3"/>
  <c r="E76" i="3"/>
  <c r="D76" i="3"/>
  <c r="F71" i="3"/>
  <c r="E71" i="3"/>
  <c r="D71" i="3"/>
  <c r="F58" i="3"/>
  <c r="E58" i="3"/>
  <c r="D58" i="3"/>
  <c r="E28" i="3"/>
  <c r="D36" i="3"/>
  <c r="F28" i="3"/>
  <c r="F17" i="3" s="1"/>
  <c r="D28" i="3"/>
  <c r="E20" i="3"/>
  <c r="D20" i="3"/>
  <c r="D18" i="3"/>
  <c r="E16" i="3"/>
  <c r="E15" i="3" s="1"/>
  <c r="D16" i="3"/>
  <c r="D15" i="3" s="1"/>
  <c r="F15" i="3"/>
  <c r="D50" i="3" l="1"/>
  <c r="D43" i="3" s="1"/>
  <c r="E50" i="3"/>
  <c r="E43" i="3" s="1"/>
  <c r="F50" i="3"/>
  <c r="F43" i="3" s="1"/>
  <c r="F13" i="3" s="1"/>
  <c r="F12" i="3" s="1"/>
  <c r="D17" i="3"/>
  <c r="E17" i="3"/>
  <c r="E13" i="3" l="1"/>
  <c r="E12" i="3" s="1"/>
  <c r="D13" i="3"/>
  <c r="D12" i="3" s="1"/>
</calcChain>
</file>

<file path=xl/sharedStrings.xml><?xml version="1.0" encoding="utf-8"?>
<sst xmlns="http://schemas.openxmlformats.org/spreadsheetml/2006/main" count="158" uniqueCount="126">
  <si>
    <t>Утверждено</t>
  </si>
  <si>
    <t>(рублей)</t>
  </si>
  <si>
    <t>КВД</t>
  </si>
  <si>
    <t>Наименование кодов доходов</t>
  </si>
  <si>
    <t>Плановый период</t>
  </si>
  <si>
    <t>2026 год</t>
  </si>
  <si>
    <t>2027 год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</si>
  <si>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</si>
  <si>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</si>
  <si>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</si>
  <si>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</si>
  <si>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 том числе:</t>
  </si>
  <si>
    <t>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</si>
  <si>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</si>
  <si>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</si>
  <si>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</si>
  <si>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</si>
  <si>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</si>
  <si>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 xml:space="preserve">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</si>
  <si>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</si>
  <si>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</si>
  <si>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</si>
  <si>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</si>
  <si>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</si>
  <si>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2 02 25417 04 0000 150</t>
  </si>
  <si>
    <t>Субсидии бюджетам городских округов на финансовое обеспечение дорожной деятельности опорных населенных пунктов от 20 тысяч человек Дальневосточного федерального округа</t>
  </si>
  <si>
    <t>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</si>
  <si>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</si>
  <si>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</si>
  <si>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</si>
  <si>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2 02 25505 04 0000 150</t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</si>
  <si>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</si>
  <si>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2 02 25514 04 0000 150</t>
  </si>
  <si>
    <t>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</si>
  <si>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</si>
  <si>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</si>
  <si>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</si>
  <si>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</si>
  <si>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 xml:space="preserve">Субсидии бюджетам городских округов на частичную оплату стоимости путевок для детей работающих граждан в организации отдыха и оздоровления детей в каникулярное время </t>
  </si>
  <si>
    <t>Субсидии бюджетам городских округов на реализацию мероприятий по дополнительному финансовому обеспечению деятельности групп продленного дня в муниципальных образовательных организациях для обучающихся начальных классов</t>
  </si>
  <si>
    <t>Субсидии бюджетам городских округов на 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</si>
  <si>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общеобразовательных организаций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</si>
  <si>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дошкольных общеобразовательных организаций</t>
  </si>
  <si>
    <t>Субсидии бюджетам муниципальных образований на проведение комплексных кадастровых работ</t>
  </si>
  <si>
    <t>Субсидии бюджетам муниципальных образований на софинансирование расходов, связанных с развитием аппаратно-программного комплекса "Безопасный город"</t>
  </si>
  <si>
    <t xml:space="preserve">Субсидии бюджетам городских округов на финансовое 	обеспечение 		дорожной деятельности 		опорных 	населенных пунктов 	от 			20 	тысяч 		человек Дальневосточного федерального округа  </t>
  </si>
  <si>
    <t xml:space="preserve"> 2 02 29999 04 0000 150</t>
  </si>
  <si>
    <t>Субсидия бюджетам муниципальных образований на 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</si>
  <si>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Субсидия бюджетам муниципальных образований на региональную поддержку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</si>
  <si>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Субсидия бюджетам муниципальных образований на софинансирование мероприятий, направленных на модернизацию коммунальной инфраструктуры</t>
  </si>
  <si>
    <t xml:space="preserve">Субсидия местным бюджетам на реализацию мероприятий по ремонту фасадов и (или) крыш зданий, строений и иных сооружений.
</t>
  </si>
  <si>
    <t>Субсидия бюджетам муниципальных образований на софинансирование мероприятий по созданию школьного кафе в общеобразовательных организациях</t>
  </si>
  <si>
    <t>2 02 30000 00 0000 150</t>
  </si>
  <si>
    <t>Субвенции бюджетам бюджетной системы Российской Федерации</t>
  </si>
  <si>
    <t>2 02 30027 04 0000 150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</si>
  <si>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</si>
  <si>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</si>
  <si>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</si>
  <si>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2 02 35082 04 0000 150 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</si>
  <si>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</si>
  <si>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</si>
  <si>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</si>
  <si>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</si>
  <si>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</si>
  <si>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</si>
  <si>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</si>
  <si>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2 02 39999 04 0000 150</t>
  </si>
  <si>
    <t>Прочие субвенции бюджетам городских округов</t>
  </si>
  <si>
    <t>Субвенции бюджетам городских округов на 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</si>
  <si>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планируется). 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</si>
  <si>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</si>
  <si>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 xml:space="preserve">2 02 39999 04 0000 150 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</si>
  <si>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</si>
  <si>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городских округов на финансовое обеспечение государственных полномочий по организационному обеспечению деятельности административных комиссий</t>
  </si>
  <si>
    <t>Субвенции бюджетам городских округов на 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</si>
  <si>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Субвенции бюджетам городских округов на финансовое обеспечение государственных полномочий по компенсации выпадающих доходов теплоснабжающих организаций</t>
  </si>
  <si>
    <t>Субвенции бюджетам городских округов на финансовое обеспечение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</si>
  <si>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указанных в статьях 29 и 30 Гражданского кодекса Российской Федерации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</si>
  <si>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</si>
  <si>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Субвенции бюджетам городских округов на 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местностей".</t>
  </si>
  <si>
    <t>Субвенции бюджетам городских округов на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</si>
  <si>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Субвенции бюджетам городских округов на 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</si>
  <si>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Субвенция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</si>
  <si>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</si>
  <si>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</si>
  <si>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Субвенции бюджетам муниципальных образований на организацию бесплатного горячего питания обучающихся в муниципальных образовательных организациях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</si>
  <si>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 xml:space="preserve">Субвенции местным бюджетам на финансовое обеспечение государственного полномочия Амурской области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 </t>
  </si>
  <si>
    <t>Субвенции местным бюджетам 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Федерации.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</si>
  <si>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</si>
  <si>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2 02 40000 00 0000 150</t>
  </si>
  <si>
    <t>Иные межбюджетные трансферты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</si>
  <si>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</si>
  <si>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</si>
  <si>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2 02 45393 04 0000 150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</si>
  <si>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</si>
  <si>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2 02 45505 04 0000 150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</si>
  <si>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</si>
  <si>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2 02 49999 04 0000 150</t>
  </si>
  <si>
    <t>Прочие межбюджетные трансферты, передаваемые бюджетам городских округов</t>
  </si>
  <si>
    <t>2 18 0000 00 00000 000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</si>
  <si>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</si>
  <si>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2 18 04000 04 0000 150</t>
  </si>
  <si>
    <t>Доходы бюджетов городских округов от возврата организациями остатков субсидий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</si>
  <si>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</si>
  <si>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</si>
  <si>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</si>
  <si>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</si>
  <si>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 xml:space="preserve">2 19 00000 00 0000 000 </t>
  </si>
  <si>
    <t>ВОЗВРАТ ОСТАТКОВ СУБСИДИЙ, СУБВЕНЦИЙ И ИНЫХ МЕЖБЮДЖЕТНЫХ ТРАНСФЕРТОВ, ИМЕЮЩИХ ЦЕЛЕВОЕ НАЗНАЧЕНИЕ, ПРОШЛЫХ ЛЕТ</t>
  </si>
  <si>
    <t xml:space="preserve">   2 19 35303 04 0000 150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</si>
  <si>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</si>
  <si>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 xml:space="preserve">   2 19 35304 04 0000 150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</si>
  <si>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</si>
  <si>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 xml:space="preserve">2 19 60010 04 0000 150 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</si>
  <si>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</si>
  <si>
    <t>2028 год</t>
  </si>
  <si>
    <t xml:space="preserve">решением      Свободненского      </t>
  </si>
  <si>
    <t>городского Совета   народных</t>
  </si>
  <si>
    <t xml:space="preserve">              депутатов                         </t>
  </si>
  <si>
    <t>Субсидия бюджетам городских округов на реализацию мероприятий по модернизации коммунальной инфраструктуры</t>
  </si>
  <si>
    <t>2 02 25154 04 0000 150</t>
  </si>
  <si>
    <t>Субсидия бюджетам муниципальных образований на софинансирование мероприятий по благоустройству междворовых проездов</t>
  </si>
  <si>
    <t>Прогнозируемый объём безвозмездных поступлений городского бюджета  по кодам видов  доходов на 2026 год и плановый период 2027 и 2028 годов</t>
  </si>
  <si>
    <t xml:space="preserve">Приложение    № 1 к решению </t>
  </si>
  <si>
    <t xml:space="preserve">      от 28.01.2026</t>
  </si>
  <si>
    <t xml:space="preserve"> № 162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</si>
</sst>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\ ##0.00_);_(&quot;$&quot;* \(#\ ##0.00\);_(&quot;$&quot;* &quot;-&quot;??_);_(@_)"/>
    <numFmt numFmtId="165" formatCode="#\ ##0.00"/>
  </numFmts>
  <fonts count="28">
    <font>
      <sz val="10"/>
      <name val="Arial"/>
      <charset val="13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charset val="13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0">
    <xf numFmtId="0" fontId="0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5" applyNumberFormat="0" applyAlignment="0" applyProtection="0"/>
    <xf numFmtId="0" fontId="6" fillId="21" borderId="6" applyNumberFormat="0" applyAlignment="0" applyProtection="0"/>
    <xf numFmtId="0" fontId="7" fillId="21" borderId="5" applyNumberFormat="0" applyAlignment="0" applyProtection="0"/>
    <xf numFmtId="164" fontId="8" fillId="0" borderId="0" applyFont="0" applyFill="0" applyBorder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1" fillId="0" borderId="9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22" borderId="11" applyNumberFormat="0" applyAlignment="0" applyProtection="0"/>
    <xf numFmtId="0" fontId="14" fillId="0" borderId="0" applyNumberFormat="0" applyFill="0" applyBorder="0" applyAlignment="0" applyProtection="0"/>
    <xf numFmtId="0" fontId="15" fillId="2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8" fillId="0" borderId="0"/>
    <xf numFmtId="0" fontId="8" fillId="0" borderId="0"/>
    <xf numFmtId="0" fontId="16" fillId="0" borderId="0"/>
    <xf numFmtId="0" fontId="17" fillId="0" borderId="0"/>
    <xf numFmtId="0" fontId="3" fillId="0" borderId="0"/>
    <xf numFmtId="0" fontId="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4" borderId="12" applyNumberFormat="0" applyFont="0" applyAlignment="0" applyProtection="0"/>
    <xf numFmtId="0" fontId="3" fillId="24" borderId="12" applyNumberFormat="0" applyFont="0" applyAlignment="0" applyProtection="0"/>
    <xf numFmtId="0" fontId="3" fillId="24" borderId="12" applyNumberFormat="0" applyFont="0" applyAlignment="0" applyProtection="0"/>
    <xf numFmtId="0" fontId="17" fillId="24" borderId="12" applyNumberFormat="0" applyFont="0" applyAlignment="0" applyProtection="0"/>
    <xf numFmtId="0" fontId="3" fillId="24" borderId="12" applyNumberFormat="0" applyFont="0" applyAlignment="0" applyProtection="0"/>
    <xf numFmtId="0" fontId="3" fillId="24" borderId="12" applyNumberFormat="0" applyFont="0" applyAlignment="0" applyProtection="0"/>
    <xf numFmtId="0" fontId="3" fillId="24" borderId="12" applyNumberFormat="0" applyFont="0" applyAlignment="0" applyProtection="0"/>
    <xf numFmtId="0" fontId="3" fillId="24" borderId="12" applyNumberFormat="0" applyFont="0" applyAlignment="0" applyProtection="0"/>
    <xf numFmtId="0" fontId="3" fillId="24" borderId="12" applyNumberFormat="0" applyFont="0" applyAlignment="0" applyProtection="0"/>
    <xf numFmtId="0" fontId="3" fillId="24" borderId="12" applyNumberFormat="0" applyFont="0" applyAlignment="0" applyProtection="0"/>
    <xf numFmtId="0" fontId="3" fillId="24" borderId="12" applyNumberFormat="0" applyFont="0" applyAlignment="0" applyProtection="0"/>
    <xf numFmtId="0" fontId="3" fillId="24" borderId="12" applyNumberFormat="0" applyFont="0" applyAlignment="0" applyProtection="0"/>
    <xf numFmtId="0" fontId="20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5" borderId="0" applyNumberFormat="0" applyBorder="0" applyAlignment="0" applyProtection="0"/>
  </cellStyleXfs>
  <cellXfs count="49">
    <xf numFmtId="0" fontId="0" fillId="0" borderId="0" xfId="0"/>
    <xf numFmtId="0" fontId="2" fillId="2" borderId="0" xfId="0" applyFont="1" applyFill="1"/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/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 wrapText="1"/>
    </xf>
    <xf numFmtId="4" fontId="1" fillId="2" borderId="0" xfId="0" applyNumberFormat="1" applyFont="1" applyFill="1"/>
    <xf numFmtId="49" fontId="1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49" fontId="24" fillId="2" borderId="0" xfId="0" applyNumberFormat="1" applyFont="1" applyFill="1" applyAlignment="1">
      <alignment vertical="center"/>
    </xf>
    <xf numFmtId="4" fontId="24" fillId="2" borderId="0" xfId="0" applyNumberFormat="1" applyFont="1" applyFill="1" applyAlignment="1">
      <alignment horizontal="center" vertical="center" wrapText="1"/>
    </xf>
    <xf numFmtId="4" fontId="24" fillId="2" borderId="0" xfId="0" applyNumberFormat="1" applyFont="1" applyFill="1" applyAlignment="1">
      <alignment horizontal="right" vertical="center" wrapText="1"/>
    </xf>
    <xf numFmtId="0" fontId="25" fillId="2" borderId="0" xfId="0" applyFont="1" applyFill="1" applyBorder="1" applyAlignment="1">
      <alignment horizontal="center" vertical="center" wrapText="1"/>
    </xf>
    <xf numFmtId="4" fontId="25" fillId="2" borderId="0" xfId="0" applyNumberFormat="1" applyFont="1" applyFill="1" applyBorder="1" applyAlignment="1">
      <alignment horizontal="center" vertical="center" wrapText="1"/>
    </xf>
    <xf numFmtId="4" fontId="24" fillId="2" borderId="0" xfId="0" applyNumberFormat="1" applyFont="1" applyFill="1" applyBorder="1" applyAlignment="1">
      <alignment horizontal="right" vertical="center" wrapText="1"/>
    </xf>
    <xf numFmtId="4" fontId="24" fillId="2" borderId="1" xfId="0" applyNumberFormat="1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horizontal="left" vertical="center" wrapText="1"/>
    </xf>
    <xf numFmtId="49" fontId="25" fillId="2" borderId="1" xfId="0" applyNumberFormat="1" applyFont="1" applyFill="1" applyBorder="1" applyAlignment="1">
      <alignment horizontal="center" vertical="center" wrapText="1"/>
    </xf>
    <xf numFmtId="4" fontId="25" fillId="2" borderId="1" xfId="0" applyNumberFormat="1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vertical="center" wrapText="1"/>
    </xf>
    <xf numFmtId="49" fontId="24" fillId="2" borderId="1" xfId="0" applyNumberFormat="1" applyFont="1" applyFill="1" applyBorder="1" applyAlignment="1">
      <alignment horizontal="left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165" fontId="24" fillId="2" borderId="1" xfId="0" applyNumberFormat="1" applyFont="1" applyFill="1" applyBorder="1" applyAlignment="1">
      <alignment horizontal="center" vertical="center"/>
    </xf>
    <xf numFmtId="4" fontId="24" fillId="2" borderId="1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left" vertical="center" wrapText="1"/>
    </xf>
    <xf numFmtId="165" fontId="24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center" vertical="center" wrapText="1"/>
    </xf>
    <xf numFmtId="165" fontId="24" fillId="2" borderId="1" xfId="0" applyNumberFormat="1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vertical="center" wrapText="1"/>
    </xf>
    <xf numFmtId="49" fontId="26" fillId="2" borderId="1" xfId="0" applyNumberFormat="1" applyFont="1" applyFill="1" applyBorder="1" applyAlignment="1">
      <alignment vertical="top" wrapText="1"/>
    </xf>
    <xf numFmtId="49" fontId="24" fillId="0" borderId="1" xfId="0" applyNumberFormat="1" applyFont="1" applyFill="1" applyBorder="1" applyAlignment="1">
      <alignment vertical="center" wrapText="1"/>
    </xf>
    <xf numFmtId="165" fontId="24" fillId="0" borderId="1" xfId="0" applyNumberFormat="1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horizontal="center" vertical="center"/>
    </xf>
    <xf numFmtId="49" fontId="26" fillId="0" borderId="1" xfId="0" applyNumberFormat="1" applyFont="1" applyFill="1" applyBorder="1" applyAlignment="1">
      <alignment vertical="center" wrapText="1"/>
    </xf>
    <xf numFmtId="0" fontId="24" fillId="2" borderId="1" xfId="0" applyFont="1" applyFill="1" applyBorder="1" applyAlignment="1">
      <alignment vertical="center"/>
    </xf>
    <xf numFmtId="0" fontId="24" fillId="2" borderId="0" xfId="0" applyFont="1" applyFill="1"/>
    <xf numFmtId="0" fontId="27" fillId="2" borderId="0" xfId="0" applyFont="1" applyFill="1" applyAlignment="1">
      <alignment horizontal="justify" vertical="center"/>
    </xf>
    <xf numFmtId="0" fontId="8" fillId="2" borderId="0" xfId="0" applyFont="1" applyFill="1"/>
    <xf numFmtId="49" fontId="24" fillId="2" borderId="1" xfId="0" applyNumberFormat="1" applyFont="1" applyFill="1" applyBorder="1" applyAlignment="1">
      <alignment horizontal="center" vertical="center" wrapText="1"/>
    </xf>
    <xf numFmtId="4" fontId="24" fillId="2" borderId="14" xfId="0" applyNumberFormat="1" applyFont="1" applyFill="1" applyBorder="1" applyAlignment="1">
      <alignment horizontal="center" vertical="center" wrapText="1"/>
    </xf>
    <xf numFmtId="4" fontId="24" fillId="2" borderId="15" xfId="0" applyNumberFormat="1" applyFont="1" applyFill="1" applyBorder="1" applyAlignment="1">
      <alignment horizontal="center" vertical="center" wrapText="1"/>
    </xf>
    <xf numFmtId="4" fontId="24" fillId="2" borderId="1" xfId="0" applyNumberFormat="1" applyFont="1" applyFill="1" applyBorder="1" applyAlignment="1">
      <alignment horizontal="center" vertical="center" wrapText="1"/>
    </xf>
    <xf numFmtId="4" fontId="24" fillId="2" borderId="0" xfId="0" applyNumberFormat="1" applyFont="1" applyFill="1" applyAlignment="1">
      <alignment horizontal="right" vertical="center" wrapText="1"/>
    </xf>
    <xf numFmtId="4" fontId="24" fillId="2" borderId="0" xfId="0" applyNumberFormat="1" applyFont="1" applyFill="1" applyAlignment="1">
      <alignment horizontal="left" vertical="center" wrapText="1"/>
    </xf>
    <xf numFmtId="0" fontId="25" fillId="2" borderId="0" xfId="0" applyFont="1" applyFill="1" applyBorder="1" applyAlignment="1">
      <alignment horizontal="center" vertical="center" wrapText="1"/>
    </xf>
  </cellXfs>
  <cellStyles count="70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Денежный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3" xfId="39"/>
    <cellStyle name="Обычный 14" xfId="40"/>
    <cellStyle name="Обычный 15" xfId="41"/>
    <cellStyle name="Обычный 16" xfId="42"/>
    <cellStyle name="Обычный 2" xfId="43"/>
    <cellStyle name="Обычный 3" xfId="44"/>
    <cellStyle name="Обычный 3 2" xfId="45"/>
    <cellStyle name="Обычный 3 2 2" xfId="46"/>
    <cellStyle name="Обычный 3 3" xfId="47"/>
    <cellStyle name="Обычный 3 3 2" xfId="48"/>
    <cellStyle name="Обычный 3 4" xfId="49"/>
    <cellStyle name="Обычный 4" xfId="50"/>
    <cellStyle name="Обычный 7" xfId="51"/>
    <cellStyle name="Обычный 9" xfId="52"/>
    <cellStyle name="Плохой 2" xfId="53"/>
    <cellStyle name="Пояснение 2" xfId="54"/>
    <cellStyle name="Примечание 10" xfId="55"/>
    <cellStyle name="Примечание 11" xfId="56"/>
    <cellStyle name="Примечание 12" xfId="57"/>
    <cellStyle name="Примечание 13" xfId="58"/>
    <cellStyle name="Примечание 2" xfId="59"/>
    <cellStyle name="Примечание 3" xfId="60"/>
    <cellStyle name="Примечание 4" xfId="61"/>
    <cellStyle name="Примечание 5" xfId="62"/>
    <cellStyle name="Примечание 6" xfId="63"/>
    <cellStyle name="Примечание 7" xfId="64"/>
    <cellStyle name="Примечание 8" xfId="65"/>
    <cellStyle name="Примечание 9" xfId="66"/>
    <cellStyle name="Связанная ячейка 2" xfId="67"/>
    <cellStyle name="Текст предупреждения 2" xfId="68"/>
    <cellStyle name="Хороший 2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129"/>
  <sheetViews>
    <sheetView showGridLines="0" tabSelected="1" topLeftCell="B1" zoomScale="106" zoomScaleNormal="106" zoomScaleSheetLayoutView="106" workbookViewId="0">
      <selection activeCell="E6" sqref="E6:F6"/>
    </sheetView>
  </sheetViews>
  <sheetFormatPr defaultColWidth="9" defaultRowHeight="15.75"/>
  <cols>
    <col min="1" max="1" width="17.42578125" style="2" hidden="1" customWidth="1"/>
    <col min="2" max="2" width="90" style="12" customWidth="1"/>
    <col min="3" max="3" width="25.28515625" style="12" customWidth="1"/>
    <col min="4" max="6" width="19" style="13" customWidth="1"/>
    <col min="7" max="12" width="20.140625" style="3" customWidth="1"/>
    <col min="13" max="16384" width="9" style="3"/>
  </cols>
  <sheetData>
    <row r="1" spans="1:10">
      <c r="E1" s="46" t="s">
        <v>0</v>
      </c>
      <c r="F1" s="46"/>
    </row>
    <row r="2" spans="1:10">
      <c r="E2" s="46" t="s">
        <v>116</v>
      </c>
      <c r="F2" s="46"/>
    </row>
    <row r="3" spans="1:10">
      <c r="E3" s="46" t="s">
        <v>117</v>
      </c>
      <c r="F3" s="46"/>
    </row>
    <row r="4" spans="1:10">
      <c r="E4" s="47" t="s">
        <v>118</v>
      </c>
      <c r="F4" s="47"/>
    </row>
    <row r="5" spans="1:10">
      <c r="E5" s="14" t="s">
        <v>124</v>
      </c>
      <c r="F5" s="14" t="s">
        <v>125</v>
      </c>
    </row>
    <row r="6" spans="1:10">
      <c r="E6" s="46" t="s">
        <v>123</v>
      </c>
      <c r="F6" s="46"/>
    </row>
    <row r="8" spans="1:10">
      <c r="B8" s="48" t="s">
        <v>122</v>
      </c>
      <c r="C8" s="48"/>
      <c r="D8" s="48"/>
      <c r="E8" s="48"/>
      <c r="F8" s="48"/>
    </row>
    <row r="9" spans="1:10">
      <c r="B9" s="15"/>
      <c r="C9" s="15"/>
      <c r="D9" s="16"/>
      <c r="E9" s="16"/>
      <c r="F9" s="17" t="s">
        <v>1</v>
      </c>
    </row>
    <row r="10" spans="1:10" ht="16.5" thickBot="1">
      <c r="B10" s="42" t="s">
        <v>3</v>
      </c>
      <c r="C10" s="42" t="s">
        <v>2</v>
      </c>
      <c r="D10" s="43" t="s">
        <v>5</v>
      </c>
      <c r="E10" s="45" t="s">
        <v>4</v>
      </c>
      <c r="F10" s="45"/>
    </row>
    <row r="11" spans="1:10">
      <c r="A11" s="4"/>
      <c r="B11" s="42"/>
      <c r="C11" s="42"/>
      <c r="D11" s="44"/>
      <c r="E11" s="18" t="s">
        <v>6</v>
      </c>
      <c r="F11" s="18" t="s">
        <v>115</v>
      </c>
    </row>
    <row r="12" spans="1:10">
      <c r="A12" s="5"/>
      <c r="B12" s="19" t="s">
        <v>8</v>
      </c>
      <c r="C12" s="20" t="s">
        <v>7</v>
      </c>
      <c r="D12" s="21">
        <f>D13+D76+D80</f>
        <v>3824810012.5399995</v>
      </c>
      <c r="E12" s="21">
        <f>E13+E76+E80</f>
        <v>3570176814.1800003</v>
      </c>
      <c r="F12" s="21">
        <f>F13+F76+F80</f>
        <v>2917963059.1999998</v>
      </c>
      <c r="G12" s="9"/>
      <c r="J12" s="9"/>
    </row>
    <row r="13" spans="1:10" ht="25.5">
      <c r="A13" s="5"/>
      <c r="B13" s="19" t="s">
        <v>10</v>
      </c>
      <c r="C13" s="20" t="s">
        <v>9</v>
      </c>
      <c r="D13" s="21">
        <f>D15+D17+D43+D71</f>
        <v>3824810012.5399995</v>
      </c>
      <c r="E13" s="21">
        <f>E15+E17+E43+E71</f>
        <v>3570176814.1800003</v>
      </c>
      <c r="F13" s="21">
        <f>F15+F17+F43+F71</f>
        <v>2917963059.1999998</v>
      </c>
    </row>
    <row r="14" spans="1:10">
      <c r="A14" s="5"/>
      <c r="B14" s="22" t="s">
        <v>11</v>
      </c>
      <c r="C14" s="20"/>
      <c r="D14" s="18"/>
      <c r="E14" s="18"/>
      <c r="F14" s="18"/>
    </row>
    <row r="15" spans="1:10">
      <c r="A15" s="5"/>
      <c r="B15" s="19" t="s">
        <v>13</v>
      </c>
      <c r="C15" s="20" t="s">
        <v>12</v>
      </c>
      <c r="D15" s="21">
        <f>SUM(D16:D16)</f>
        <v>73715500</v>
      </c>
      <c r="E15" s="21">
        <f>SUM(E16:E16)</f>
        <v>27153700</v>
      </c>
      <c r="F15" s="21">
        <f>SUM(F16:F16)</f>
        <v>27153600</v>
      </c>
    </row>
    <row r="16" spans="1:10">
      <c r="A16" s="5"/>
      <c r="B16" s="23" t="s">
        <v>15</v>
      </c>
      <c r="C16" s="24" t="s">
        <v>14</v>
      </c>
      <c r="D16" s="18">
        <f>(27153.6+46561.9)*1000</f>
        <v>73715500</v>
      </c>
      <c r="E16" s="18">
        <f>27153.7*1000</f>
        <v>27153700</v>
      </c>
      <c r="F16" s="18">
        <v>27153600</v>
      </c>
    </row>
    <row r="17" spans="1:6">
      <c r="A17" s="5"/>
      <c r="B17" s="19" t="s">
        <v>17</v>
      </c>
      <c r="C17" s="20" t="s">
        <v>16</v>
      </c>
      <c r="D17" s="21">
        <f>SUM(D19:D28)+D18</f>
        <v>2386503932.9699998</v>
      </c>
      <c r="E17" s="21">
        <f>SUM(E19:E28)+E18</f>
        <v>2095583258.6700001</v>
      </c>
      <c r="F17" s="21">
        <f>SUM(F19:F28)+F18</f>
        <v>1215799902.9699998</v>
      </c>
    </row>
    <row r="18" spans="1:6" ht="25.5">
      <c r="A18" s="5"/>
      <c r="B18" s="23" t="s">
        <v>19</v>
      </c>
      <c r="C18" s="25" t="s">
        <v>18</v>
      </c>
      <c r="D18" s="26">
        <f>255000000+21685522.79</f>
        <v>276685522.79000002</v>
      </c>
      <c r="E18" s="26">
        <v>255000000</v>
      </c>
      <c r="F18" s="26">
        <v>0</v>
      </c>
    </row>
    <row r="19" spans="1:6" ht="51">
      <c r="A19" s="5"/>
      <c r="B19" s="23" t="s">
        <v>21</v>
      </c>
      <c r="C19" s="25" t="s">
        <v>20</v>
      </c>
      <c r="D19" s="18">
        <v>191217822.06999999</v>
      </c>
      <c r="E19" s="18">
        <v>175350597.36000001</v>
      </c>
      <c r="F19" s="18">
        <v>0</v>
      </c>
    </row>
    <row r="20" spans="1:6" ht="38.25">
      <c r="A20" s="5"/>
      <c r="B20" s="23" t="s">
        <v>23</v>
      </c>
      <c r="C20" s="25" t="s">
        <v>22</v>
      </c>
      <c r="D20" s="18">
        <f>775127162.98-191217822.07</f>
        <v>583909340.91000009</v>
      </c>
      <c r="E20" s="18">
        <f>327758125.91-175350597.36</f>
        <v>152407528.55000001</v>
      </c>
      <c r="F20" s="18">
        <v>0</v>
      </c>
    </row>
    <row r="21" spans="1:6" ht="25.5">
      <c r="A21" s="5"/>
      <c r="B21" s="23" t="s">
        <v>119</v>
      </c>
      <c r="C21" s="25" t="s">
        <v>120</v>
      </c>
      <c r="D21" s="18">
        <v>171250700</v>
      </c>
      <c r="E21" s="18">
        <v>137880300</v>
      </c>
      <c r="F21" s="18">
        <v>0</v>
      </c>
    </row>
    <row r="22" spans="1:6" ht="25.5">
      <c r="A22" s="5"/>
      <c r="B22" s="23" t="s">
        <v>25</v>
      </c>
      <c r="C22" s="24" t="s">
        <v>24</v>
      </c>
      <c r="D22" s="18">
        <v>151156354.16999999</v>
      </c>
      <c r="E22" s="18">
        <v>83333333.329999998</v>
      </c>
      <c r="F22" s="18">
        <v>73684210.530000001</v>
      </c>
    </row>
    <row r="23" spans="1:6" ht="38.25">
      <c r="A23" s="5"/>
      <c r="B23" s="22" t="s">
        <v>27</v>
      </c>
      <c r="C23" s="27" t="s">
        <v>26</v>
      </c>
      <c r="D23" s="18">
        <v>156250000</v>
      </c>
      <c r="E23" s="18">
        <v>0</v>
      </c>
      <c r="F23" s="18">
        <v>0</v>
      </c>
    </row>
    <row r="24" spans="1:6" s="11" customFormat="1" ht="25.5">
      <c r="A24" s="10"/>
      <c r="B24" s="28" t="s">
        <v>29</v>
      </c>
      <c r="C24" s="29" t="s">
        <v>28</v>
      </c>
      <c r="D24" s="30">
        <v>2899677.69</v>
      </c>
      <c r="E24" s="30">
        <f>2171200-45.9</f>
        <v>2171154.1</v>
      </c>
      <c r="F24" s="30">
        <f>2253500+1.48</f>
        <v>2253501.48</v>
      </c>
    </row>
    <row r="25" spans="1:6" ht="38.25">
      <c r="A25" s="5"/>
      <c r="B25" s="23" t="s">
        <v>31</v>
      </c>
      <c r="C25" s="31" t="s">
        <v>30</v>
      </c>
      <c r="D25" s="18">
        <v>154765112.37</v>
      </c>
      <c r="E25" s="18">
        <v>123953000</v>
      </c>
      <c r="F25" s="18">
        <v>63825800</v>
      </c>
    </row>
    <row r="26" spans="1:6" ht="25.5">
      <c r="A26" s="5"/>
      <c r="B26" s="23" t="s">
        <v>33</v>
      </c>
      <c r="C26" s="31" t="s">
        <v>32</v>
      </c>
      <c r="D26" s="18">
        <v>0</v>
      </c>
      <c r="E26" s="18">
        <v>0</v>
      </c>
      <c r="F26" s="18">
        <v>0</v>
      </c>
    </row>
    <row r="27" spans="1:6" ht="25.5">
      <c r="A27" s="5"/>
      <c r="B27" s="23" t="s">
        <v>35</v>
      </c>
      <c r="C27" s="31" t="s">
        <v>34</v>
      </c>
      <c r="D27" s="18">
        <v>22019627.120000001</v>
      </c>
      <c r="E27" s="18">
        <v>21110189.350000001</v>
      </c>
      <c r="F27" s="18">
        <v>21313897.390000001</v>
      </c>
    </row>
    <row r="28" spans="1:6">
      <c r="A28" s="5"/>
      <c r="B28" s="23" t="s">
        <v>37</v>
      </c>
      <c r="C28" s="24" t="s">
        <v>36</v>
      </c>
      <c r="D28" s="18">
        <f>SUM(D29:D42)</f>
        <v>676349775.8499999</v>
      </c>
      <c r="E28" s="18">
        <f>SUM(E29:E42)</f>
        <v>1144377155.98</v>
      </c>
      <c r="F28" s="18">
        <f>SUM(F29:F42)</f>
        <v>1054722493.5699999</v>
      </c>
    </row>
    <row r="29" spans="1:6" ht="25.5">
      <c r="A29" s="5"/>
      <c r="B29" s="32" t="s">
        <v>38</v>
      </c>
      <c r="C29" s="25" t="s">
        <v>36</v>
      </c>
      <c r="D29" s="26">
        <v>7342667.1200000001</v>
      </c>
      <c r="E29" s="26">
        <v>7344061.2599999998</v>
      </c>
      <c r="F29" s="26">
        <v>7329049.8799999999</v>
      </c>
    </row>
    <row r="30" spans="1:6" ht="38.25">
      <c r="A30" s="5"/>
      <c r="B30" s="32" t="s">
        <v>39</v>
      </c>
      <c r="C30" s="25" t="s">
        <v>36</v>
      </c>
      <c r="D30" s="26">
        <v>7032003.4100000001</v>
      </c>
      <c r="E30" s="26">
        <v>7032003.4100000001</v>
      </c>
      <c r="F30" s="26">
        <v>7032003.4100000001</v>
      </c>
    </row>
    <row r="31" spans="1:6" ht="38.25">
      <c r="A31" s="5"/>
      <c r="B31" s="32" t="s">
        <v>40</v>
      </c>
      <c r="C31" s="25" t="s">
        <v>36</v>
      </c>
      <c r="D31" s="26">
        <v>5582772.7999999998</v>
      </c>
      <c r="E31" s="26">
        <v>5582772.7999999998</v>
      </c>
      <c r="F31" s="26">
        <v>5582772.7999999998</v>
      </c>
    </row>
    <row r="32" spans="1:6" ht="25.5">
      <c r="A32" s="5"/>
      <c r="B32" s="32" t="s">
        <v>41</v>
      </c>
      <c r="C32" s="25" t="s">
        <v>36</v>
      </c>
      <c r="D32" s="26">
        <v>2000000</v>
      </c>
      <c r="E32" s="26">
        <v>2000000</v>
      </c>
      <c r="F32" s="26">
        <v>2000000</v>
      </c>
    </row>
    <row r="33" spans="1:6" ht="38.25">
      <c r="A33" s="5"/>
      <c r="B33" s="32" t="s">
        <v>42</v>
      </c>
      <c r="C33" s="25" t="s">
        <v>36</v>
      </c>
      <c r="D33" s="18">
        <v>0</v>
      </c>
      <c r="E33" s="18">
        <v>1881611.36</v>
      </c>
      <c r="F33" s="18">
        <v>1881611.35</v>
      </c>
    </row>
    <row r="34" spans="1:6">
      <c r="A34" s="5"/>
      <c r="B34" s="32" t="s">
        <v>43</v>
      </c>
      <c r="C34" s="25" t="s">
        <v>36</v>
      </c>
      <c r="D34" s="18">
        <v>550000</v>
      </c>
      <c r="E34" s="18">
        <v>450000</v>
      </c>
      <c r="F34" s="18">
        <v>400000</v>
      </c>
    </row>
    <row r="35" spans="1:6" ht="25.5">
      <c r="A35" s="5"/>
      <c r="B35" s="32" t="s">
        <v>44</v>
      </c>
      <c r="C35" s="25" t="s">
        <v>36</v>
      </c>
      <c r="D35" s="18">
        <v>267714.44</v>
      </c>
      <c r="E35" s="18">
        <v>267714.44</v>
      </c>
      <c r="F35" s="18">
        <v>267251.09999999998</v>
      </c>
    </row>
    <row r="36" spans="1:6" ht="25.5">
      <c r="A36" s="5"/>
      <c r="B36" s="32" t="s">
        <v>45</v>
      </c>
      <c r="C36" s="25" t="s">
        <v>36</v>
      </c>
      <c r="D36" s="18">
        <f>481870937.5-151870937.5</f>
        <v>330000000</v>
      </c>
      <c r="E36" s="18">
        <v>100000000</v>
      </c>
      <c r="F36" s="18">
        <v>100000000</v>
      </c>
    </row>
    <row r="37" spans="1:6" ht="25.5">
      <c r="A37" s="5"/>
      <c r="B37" s="32" t="s">
        <v>47</v>
      </c>
      <c r="C37" s="25" t="s">
        <v>46</v>
      </c>
      <c r="D37" s="26">
        <v>23155206.629999999</v>
      </c>
      <c r="E37" s="18">
        <v>39780005.030000001</v>
      </c>
      <c r="F37" s="18">
        <v>39780005.030000001</v>
      </c>
    </row>
    <row r="38" spans="1:6" ht="51">
      <c r="A38" s="5"/>
      <c r="B38" s="32" t="s">
        <v>48</v>
      </c>
      <c r="C38" s="25" t="s">
        <v>36</v>
      </c>
      <c r="D38" s="26">
        <v>1823300</v>
      </c>
      <c r="E38" s="26">
        <v>1823800</v>
      </c>
      <c r="F38" s="26">
        <v>1820600</v>
      </c>
    </row>
    <row r="39" spans="1:6" ht="25.5">
      <c r="A39" s="5"/>
      <c r="B39" s="32" t="s">
        <v>49</v>
      </c>
      <c r="C39" s="25" t="s">
        <v>36</v>
      </c>
      <c r="D39" s="26">
        <v>0</v>
      </c>
      <c r="E39" s="26">
        <v>888629200</v>
      </c>
      <c r="F39" s="26">
        <v>888629200</v>
      </c>
    </row>
    <row r="40" spans="1:6" ht="38.25">
      <c r="A40" s="5"/>
      <c r="B40" s="33" t="s">
        <v>50</v>
      </c>
      <c r="C40" s="25" t="s">
        <v>36</v>
      </c>
      <c r="D40" s="26">
        <v>270000000</v>
      </c>
      <c r="E40" s="26">
        <v>65000000</v>
      </c>
      <c r="F40" s="26">
        <v>0</v>
      </c>
    </row>
    <row r="41" spans="1:6" ht="25.5">
      <c r="A41" s="5"/>
      <c r="B41" s="33" t="s">
        <v>121</v>
      </c>
      <c r="C41" s="25" t="s">
        <v>36</v>
      </c>
      <c r="D41" s="26">
        <v>24585987.68</v>
      </c>
      <c r="E41" s="26">
        <v>24585987.68</v>
      </c>
      <c r="F41" s="26">
        <v>0</v>
      </c>
    </row>
    <row r="42" spans="1:6" ht="25.5">
      <c r="A42" s="5"/>
      <c r="B42" s="32" t="s">
        <v>51</v>
      </c>
      <c r="C42" s="25" t="s">
        <v>36</v>
      </c>
      <c r="D42" s="26">
        <v>4010123.77</v>
      </c>
      <c r="E42" s="26">
        <v>0</v>
      </c>
      <c r="F42" s="26">
        <v>0</v>
      </c>
    </row>
    <row r="43" spans="1:6">
      <c r="A43" s="5"/>
      <c r="B43" s="19" t="s">
        <v>53</v>
      </c>
      <c r="C43" s="20" t="s">
        <v>52</v>
      </c>
      <c r="D43" s="21">
        <f t="shared" ref="D43:F43" si="0">SUM(D44:D50)</f>
        <v>1361633641.7399998</v>
      </c>
      <c r="E43" s="21">
        <f t="shared" si="0"/>
        <v>1444482917.6800001</v>
      </c>
      <c r="F43" s="21">
        <f t="shared" si="0"/>
        <v>1672052618.3999999</v>
      </c>
    </row>
    <row r="44" spans="1:6" s="11" customFormat="1" ht="25.5">
      <c r="A44" s="10"/>
      <c r="B44" s="34" t="s">
        <v>55</v>
      </c>
      <c r="C44" s="35" t="s">
        <v>54</v>
      </c>
      <c r="D44" s="36">
        <f>40713900+2.59</f>
        <v>40713902.590000004</v>
      </c>
      <c r="E44" s="36">
        <f>42776300-10.89</f>
        <v>42776289.109999999</v>
      </c>
      <c r="F44" s="36">
        <f>42776300-10.89</f>
        <v>42776289.109999999</v>
      </c>
    </row>
    <row r="45" spans="1:6" ht="38.25">
      <c r="A45" s="5"/>
      <c r="B45" s="22" t="s">
        <v>57</v>
      </c>
      <c r="C45" s="25" t="s">
        <v>56</v>
      </c>
      <c r="D45" s="26">
        <v>54271563.549999997</v>
      </c>
      <c r="E45" s="26">
        <v>59092247.130000003</v>
      </c>
      <c r="F45" s="26">
        <v>64382015.460000001</v>
      </c>
    </row>
    <row r="46" spans="1:6" ht="38.25">
      <c r="A46" s="5"/>
      <c r="B46" s="22" t="s">
        <v>59</v>
      </c>
      <c r="C46" s="25" t="s">
        <v>58</v>
      </c>
      <c r="D46" s="18">
        <v>26756895</v>
      </c>
      <c r="E46" s="18">
        <v>40135342.5</v>
      </c>
      <c r="F46" s="18">
        <v>64216548</v>
      </c>
    </row>
    <row r="47" spans="1:6" ht="38.25">
      <c r="A47" s="5"/>
      <c r="B47" s="23" t="s">
        <v>61</v>
      </c>
      <c r="C47" s="25" t="s">
        <v>60</v>
      </c>
      <c r="D47" s="18">
        <v>188600</v>
      </c>
      <c r="E47" s="18">
        <v>15300</v>
      </c>
      <c r="F47" s="18">
        <v>16900</v>
      </c>
    </row>
    <row r="48" spans="1:6" ht="63.75">
      <c r="A48" s="5"/>
      <c r="B48" s="23" t="s">
        <v>63</v>
      </c>
      <c r="C48" s="25" t="s">
        <v>62</v>
      </c>
      <c r="D48" s="18">
        <v>66792600</v>
      </c>
      <c r="E48" s="18">
        <v>66792600</v>
      </c>
      <c r="F48" s="18">
        <v>66792600</v>
      </c>
    </row>
    <row r="49" spans="1:6" ht="38.25">
      <c r="A49" s="5"/>
      <c r="B49" s="22" t="s">
        <v>65</v>
      </c>
      <c r="C49" s="25" t="s">
        <v>64</v>
      </c>
      <c r="D49" s="18">
        <v>44436903</v>
      </c>
      <c r="E49" s="18">
        <v>44436903</v>
      </c>
      <c r="F49" s="18">
        <v>44436903</v>
      </c>
    </row>
    <row r="50" spans="1:6">
      <c r="A50" s="5"/>
      <c r="B50" s="23" t="s">
        <v>67</v>
      </c>
      <c r="C50" s="24" t="s">
        <v>66</v>
      </c>
      <c r="D50" s="18">
        <f>SUM(D51:D70)</f>
        <v>1128473177.5999999</v>
      </c>
      <c r="E50" s="18">
        <f>SUM(E51:E70)</f>
        <v>1191234235.9400001</v>
      </c>
      <c r="F50" s="18">
        <f>SUM(F51:F70)</f>
        <v>1389431362.8299999</v>
      </c>
    </row>
    <row r="51" spans="1:6" s="11" customFormat="1" ht="38.25">
      <c r="A51" s="10"/>
      <c r="B51" s="37" t="s">
        <v>68</v>
      </c>
      <c r="C51" s="35" t="s">
        <v>66</v>
      </c>
      <c r="D51" s="36">
        <f>3174100+8.6</f>
        <v>3174108.6</v>
      </c>
      <c r="E51" s="36">
        <f>2084500-5.16</f>
        <v>2084494.84</v>
      </c>
      <c r="F51" s="36">
        <f>1327300+19.77</f>
        <v>1327319.77</v>
      </c>
    </row>
    <row r="52" spans="1:6" ht="51">
      <c r="A52" s="5"/>
      <c r="B52" s="32" t="s">
        <v>69</v>
      </c>
      <c r="C52" s="25" t="s">
        <v>66</v>
      </c>
      <c r="D52" s="18">
        <v>40135342.5</v>
      </c>
      <c r="E52" s="18">
        <v>0</v>
      </c>
      <c r="F52" s="18">
        <v>0</v>
      </c>
    </row>
    <row r="53" spans="1:6" ht="38.25">
      <c r="A53" s="5"/>
      <c r="B53" s="32" t="s">
        <v>70</v>
      </c>
      <c r="C53" s="25" t="s">
        <v>66</v>
      </c>
      <c r="D53" s="18">
        <v>401353.5</v>
      </c>
      <c r="E53" s="18">
        <v>240812.1</v>
      </c>
      <c r="F53" s="18">
        <v>385299.3</v>
      </c>
    </row>
    <row r="54" spans="1:6" ht="76.5">
      <c r="A54" s="5"/>
      <c r="B54" s="32" t="s">
        <v>72</v>
      </c>
      <c r="C54" s="31" t="s">
        <v>71</v>
      </c>
      <c r="D54" s="18">
        <v>854031695.01999998</v>
      </c>
      <c r="E54" s="18">
        <v>911927539.98000002</v>
      </c>
      <c r="F54" s="18">
        <v>972229220.27999997</v>
      </c>
    </row>
    <row r="55" spans="1:6" ht="25.5">
      <c r="A55" s="5"/>
      <c r="B55" s="32" t="s">
        <v>73</v>
      </c>
      <c r="C55" s="25" t="s">
        <v>71</v>
      </c>
      <c r="D55" s="18">
        <v>1344400</v>
      </c>
      <c r="E55" s="18">
        <v>1344400</v>
      </c>
      <c r="F55" s="18">
        <v>1344400</v>
      </c>
    </row>
    <row r="56" spans="1:6" ht="38.25">
      <c r="A56" s="5"/>
      <c r="B56" s="32" t="s">
        <v>74</v>
      </c>
      <c r="C56" s="25" t="s">
        <v>71</v>
      </c>
      <c r="D56" s="26">
        <v>1267500</v>
      </c>
      <c r="E56" s="26">
        <v>1267500</v>
      </c>
      <c r="F56" s="26">
        <v>1267500</v>
      </c>
    </row>
    <row r="57" spans="1:6" s="11" customFormat="1" ht="25.5">
      <c r="A57" s="10"/>
      <c r="B57" s="37" t="s">
        <v>75</v>
      </c>
      <c r="C57" s="35" t="s">
        <v>71</v>
      </c>
      <c r="D57" s="30">
        <f>194760200-42.99</f>
        <v>194760157.00999999</v>
      </c>
      <c r="E57" s="30">
        <f>242140500-26.85</f>
        <v>242140473.15000001</v>
      </c>
      <c r="F57" s="30">
        <f>380648600+7.61</f>
        <v>380648607.61000001</v>
      </c>
    </row>
    <row r="58" spans="1:6" ht="25.5">
      <c r="A58" s="5"/>
      <c r="B58" s="32" t="s">
        <v>76</v>
      </c>
      <c r="C58" s="31" t="s">
        <v>71</v>
      </c>
      <c r="D58" s="18">
        <f t="shared" ref="D58:F58" si="1">2474700</f>
        <v>2474700</v>
      </c>
      <c r="E58" s="18">
        <f t="shared" si="1"/>
        <v>2474700</v>
      </c>
      <c r="F58" s="18">
        <f t="shared" si="1"/>
        <v>2474700</v>
      </c>
    </row>
    <row r="59" spans="1:6" ht="51">
      <c r="A59" s="5"/>
      <c r="B59" s="32" t="s">
        <v>77</v>
      </c>
      <c r="C59" s="25" t="s">
        <v>71</v>
      </c>
      <c r="D59" s="18">
        <v>1841400</v>
      </c>
      <c r="E59" s="18">
        <v>1841400</v>
      </c>
      <c r="F59" s="18">
        <v>1841400</v>
      </c>
    </row>
    <row r="60" spans="1:6" ht="25.5">
      <c r="A60" s="5"/>
      <c r="B60" s="32" t="s">
        <v>78</v>
      </c>
      <c r="C60" s="31" t="s">
        <v>71</v>
      </c>
      <c r="D60" s="26">
        <v>4947600</v>
      </c>
      <c r="E60" s="26">
        <v>4947600</v>
      </c>
      <c r="F60" s="26">
        <v>4947600</v>
      </c>
    </row>
    <row r="61" spans="1:6" s="11" customFormat="1" ht="63.75">
      <c r="A61" s="10"/>
      <c r="B61" s="37" t="s">
        <v>79</v>
      </c>
      <c r="C61" s="29" t="s">
        <v>71</v>
      </c>
      <c r="D61" s="30">
        <f>300-3.14</f>
        <v>296.86</v>
      </c>
      <c r="E61" s="30">
        <f>300-3.14</f>
        <v>296.86</v>
      </c>
      <c r="F61" s="30">
        <f>300-3.14</f>
        <v>296.86</v>
      </c>
    </row>
    <row r="62" spans="1:6" s="11" customFormat="1" ht="51">
      <c r="A62" s="10"/>
      <c r="B62" s="37" t="s">
        <v>80</v>
      </c>
      <c r="C62" s="35" t="s">
        <v>71</v>
      </c>
      <c r="D62" s="36">
        <f>82800+9.79</f>
        <v>82809.789999999994</v>
      </c>
      <c r="E62" s="36">
        <v>0</v>
      </c>
      <c r="F62" s="36">
        <v>0</v>
      </c>
    </row>
    <row r="63" spans="1:6" ht="38.25">
      <c r="A63" s="5"/>
      <c r="B63" s="32" t="s">
        <v>81</v>
      </c>
      <c r="C63" s="25" t="s">
        <v>71</v>
      </c>
      <c r="D63" s="18">
        <v>4229260.24</v>
      </c>
      <c r="E63" s="18">
        <v>4229260.24</v>
      </c>
      <c r="F63" s="18">
        <v>4229260.24</v>
      </c>
    </row>
    <row r="64" spans="1:6" ht="76.5">
      <c r="A64" s="5"/>
      <c r="B64" s="32" t="s">
        <v>82</v>
      </c>
      <c r="C64" s="25" t="s">
        <v>71</v>
      </c>
      <c r="D64" s="18">
        <v>5165294.4000000004</v>
      </c>
      <c r="E64" s="18">
        <v>5165294.4000000004</v>
      </c>
      <c r="F64" s="18">
        <v>5165294.4000000004</v>
      </c>
    </row>
    <row r="65" spans="1:6" ht="51">
      <c r="A65" s="5"/>
      <c r="B65" s="32" t="s">
        <v>83</v>
      </c>
      <c r="C65" s="25" t="s">
        <v>66</v>
      </c>
      <c r="D65" s="18">
        <v>566575.31999999995</v>
      </c>
      <c r="E65" s="18">
        <v>556211.01</v>
      </c>
      <c r="F65" s="18">
        <v>556211.01</v>
      </c>
    </row>
    <row r="66" spans="1:6" ht="76.5">
      <c r="A66" s="5"/>
      <c r="B66" s="32" t="s">
        <v>84</v>
      </c>
      <c r="C66" s="25" t="s">
        <v>66</v>
      </c>
      <c r="D66" s="26">
        <v>11184198</v>
      </c>
      <c r="E66" s="26">
        <v>11184198</v>
      </c>
      <c r="F66" s="26">
        <v>11184198</v>
      </c>
    </row>
    <row r="67" spans="1:6" ht="63.75">
      <c r="A67" s="5"/>
      <c r="B67" s="32" t="s">
        <v>85</v>
      </c>
      <c r="C67" s="25" t="s">
        <v>66</v>
      </c>
      <c r="D67" s="18">
        <v>1036431</v>
      </c>
      <c r="E67" s="18">
        <v>0</v>
      </c>
      <c r="F67" s="18">
        <v>0</v>
      </c>
    </row>
    <row r="68" spans="1:6" ht="38.25">
      <c r="A68" s="5"/>
      <c r="B68" s="32" t="s">
        <v>86</v>
      </c>
      <c r="C68" s="25" t="s">
        <v>66</v>
      </c>
      <c r="D68" s="18">
        <v>820120</v>
      </c>
      <c r="E68" s="18">
        <v>820120</v>
      </c>
      <c r="F68" s="18">
        <v>820120</v>
      </c>
    </row>
    <row r="69" spans="1:6" ht="51">
      <c r="A69" s="5"/>
      <c r="B69" s="32" t="s">
        <v>87</v>
      </c>
      <c r="C69" s="25" t="s">
        <v>66</v>
      </c>
      <c r="D69" s="18">
        <v>937440</v>
      </c>
      <c r="E69" s="18">
        <v>937440</v>
      </c>
      <c r="F69" s="18">
        <v>937440</v>
      </c>
    </row>
    <row r="70" spans="1:6" ht="51">
      <c r="A70" s="5"/>
      <c r="B70" s="32" t="s">
        <v>88</v>
      </c>
      <c r="C70" s="25" t="s">
        <v>66</v>
      </c>
      <c r="D70" s="18">
        <v>72495.360000000001</v>
      </c>
      <c r="E70" s="18">
        <v>72495.360000000001</v>
      </c>
      <c r="F70" s="18">
        <v>72495.360000000001</v>
      </c>
    </row>
    <row r="71" spans="1:6">
      <c r="A71" s="5"/>
      <c r="B71" s="19" t="s">
        <v>90</v>
      </c>
      <c r="C71" s="20" t="s">
        <v>89</v>
      </c>
      <c r="D71" s="21">
        <f>SUM(D72:D75)</f>
        <v>2956937.83</v>
      </c>
      <c r="E71" s="21">
        <f>SUM(E72:E75)</f>
        <v>2956937.83</v>
      </c>
      <c r="F71" s="21">
        <f>SUM(F72:F75)</f>
        <v>2956937.83</v>
      </c>
    </row>
    <row r="72" spans="1:6" ht="38.25">
      <c r="A72" s="5"/>
      <c r="B72" s="22" t="s">
        <v>92</v>
      </c>
      <c r="C72" s="25" t="s">
        <v>91</v>
      </c>
      <c r="D72" s="18">
        <v>2956937.83</v>
      </c>
      <c r="E72" s="18">
        <v>2956937.83</v>
      </c>
      <c r="F72" s="18">
        <v>2956937.83</v>
      </c>
    </row>
    <row r="73" spans="1:6" ht="25.5" hidden="1">
      <c r="A73" s="5"/>
      <c r="B73" s="22" t="s">
        <v>94</v>
      </c>
      <c r="C73" s="25" t="s">
        <v>93</v>
      </c>
      <c r="D73" s="18"/>
      <c r="E73" s="18"/>
      <c r="F73" s="18"/>
    </row>
    <row r="74" spans="1:6" ht="38.25" hidden="1">
      <c r="A74" s="5"/>
      <c r="B74" s="23" t="s">
        <v>96</v>
      </c>
      <c r="C74" s="25" t="s">
        <v>95</v>
      </c>
      <c r="D74" s="18"/>
      <c r="E74" s="18"/>
      <c r="F74" s="18"/>
    </row>
    <row r="75" spans="1:6" hidden="1">
      <c r="A75" s="5"/>
      <c r="B75" s="22" t="s">
        <v>98</v>
      </c>
      <c r="C75" s="25" t="s">
        <v>97</v>
      </c>
      <c r="D75" s="18"/>
      <c r="E75" s="18"/>
      <c r="F75" s="18"/>
    </row>
    <row r="76" spans="1:6" s="1" customFormat="1" ht="38.25" hidden="1">
      <c r="A76" s="6"/>
      <c r="B76" s="19" t="s">
        <v>100</v>
      </c>
      <c r="C76" s="20" t="s">
        <v>99</v>
      </c>
      <c r="D76" s="21">
        <f t="shared" ref="D76:F76" si="2">SUM(D77:D79)</f>
        <v>0</v>
      </c>
      <c r="E76" s="21">
        <f t="shared" si="2"/>
        <v>0</v>
      </c>
      <c r="F76" s="21">
        <f t="shared" si="2"/>
        <v>0</v>
      </c>
    </row>
    <row r="77" spans="1:6" hidden="1">
      <c r="A77" s="5"/>
      <c r="B77" s="23" t="s">
        <v>102</v>
      </c>
      <c r="C77" s="24" t="s">
        <v>101</v>
      </c>
      <c r="D77" s="18">
        <v>0</v>
      </c>
      <c r="E77" s="18">
        <v>0</v>
      </c>
      <c r="F77" s="18">
        <v>0</v>
      </c>
    </row>
    <row r="78" spans="1:6" ht="25.5" hidden="1">
      <c r="A78" s="5"/>
      <c r="B78" s="23" t="s">
        <v>104</v>
      </c>
      <c r="C78" s="24" t="s">
        <v>103</v>
      </c>
      <c r="D78" s="18"/>
      <c r="E78" s="18"/>
      <c r="F78" s="18"/>
    </row>
    <row r="79" spans="1:6" ht="26.25" hidden="1" thickBot="1">
      <c r="A79" s="7"/>
      <c r="B79" s="23" t="s">
        <v>106</v>
      </c>
      <c r="C79" s="24" t="s">
        <v>105</v>
      </c>
      <c r="D79" s="18">
        <v>0</v>
      </c>
      <c r="E79" s="18">
        <v>0</v>
      </c>
      <c r="F79" s="18">
        <v>0</v>
      </c>
    </row>
    <row r="80" spans="1:6" ht="25.5" hidden="1">
      <c r="B80" s="19" t="s">
        <v>108</v>
      </c>
      <c r="C80" s="20" t="s">
        <v>107</v>
      </c>
      <c r="D80" s="21">
        <f>SUM(D81:D83)</f>
        <v>0</v>
      </c>
      <c r="E80" s="21">
        <f>SUM(E81:E83)</f>
        <v>0</v>
      </c>
      <c r="F80" s="21">
        <f>SUM(F81:F83)</f>
        <v>0</v>
      </c>
    </row>
    <row r="81" spans="2:6" ht="38.25" hidden="1">
      <c r="B81" s="22" t="s">
        <v>110</v>
      </c>
      <c r="C81" s="38" t="s">
        <v>109</v>
      </c>
      <c r="D81" s="18"/>
      <c r="E81" s="18"/>
      <c r="F81" s="18"/>
    </row>
    <row r="82" spans="2:6" ht="38.25" hidden="1">
      <c r="B82" s="22" t="s">
        <v>112</v>
      </c>
      <c r="C82" s="38" t="s">
        <v>111</v>
      </c>
      <c r="D82" s="18">
        <v>0</v>
      </c>
      <c r="E82" s="18">
        <v>0</v>
      </c>
      <c r="F82" s="18">
        <v>0</v>
      </c>
    </row>
    <row r="83" spans="2:6" ht="25.5" hidden="1">
      <c r="B83" s="23" t="s">
        <v>114</v>
      </c>
      <c r="C83" s="24" t="s">
        <v>113</v>
      </c>
      <c r="D83" s="18">
        <v>0</v>
      </c>
      <c r="E83" s="18">
        <v>0</v>
      </c>
      <c r="F83" s="18">
        <v>0</v>
      </c>
    </row>
    <row r="84" spans="2:6">
      <c r="C84" s="39"/>
    </row>
    <row r="85" spans="2:6">
      <c r="C85" s="39"/>
    </row>
    <row r="86" spans="2:6">
      <c r="C86" s="39"/>
    </row>
    <row r="87" spans="2:6">
      <c r="C87" s="39"/>
    </row>
    <row r="88" spans="2:6">
      <c r="C88" s="39"/>
    </row>
    <row r="89" spans="2:6">
      <c r="C89" s="39"/>
    </row>
    <row r="127" spans="1:8" s="8" customFormat="1">
      <c r="A127" s="2"/>
      <c r="B127" s="40"/>
      <c r="C127" s="40"/>
      <c r="D127" s="13"/>
      <c r="E127" s="13"/>
      <c r="F127" s="13"/>
      <c r="G127" s="3"/>
      <c r="H127" s="3"/>
    </row>
    <row r="128" spans="1:8" s="8" customFormat="1">
      <c r="A128" s="2"/>
      <c r="B128" s="41"/>
      <c r="C128" s="41"/>
      <c r="D128" s="13"/>
      <c r="E128" s="13"/>
      <c r="F128" s="13"/>
      <c r="G128" s="3"/>
      <c r="H128" s="3"/>
    </row>
    <row r="129" spans="1:8" s="8" customFormat="1">
      <c r="A129" s="2"/>
      <c r="B129" s="41"/>
      <c r="C129" s="41"/>
      <c r="D129" s="13"/>
      <c r="E129" s="13"/>
      <c r="F129" s="13"/>
      <c r="G129" s="3"/>
      <c r="H129" s="3"/>
    </row>
  </sheetData>
  <mergeCells count="10">
    <mergeCell ref="B10:B11"/>
    <mergeCell ref="C10:C11"/>
    <mergeCell ref="D10:D11"/>
    <mergeCell ref="E10:F10"/>
    <mergeCell ref="E1:F1"/>
    <mergeCell ref="E2:F2"/>
    <mergeCell ref="E3:F3"/>
    <mergeCell ref="E4:F4"/>
    <mergeCell ref="E6:F6"/>
    <mergeCell ref="B8:F8"/>
  </mergeCells>
  <phoneticPr fontId="23" type="noConversion"/>
  <pageMargins left="0" right="0" top="0" bottom="0" header="0" footer="0"/>
  <pageSetup paperSize="9" scale="59" fitToHeight="1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по Безвозм 2 чтене</vt:lpstr>
      <vt:lpstr>'Приложение по Безвозм 2 чтене'!Заголовки_для_печати</vt:lpstr>
      <vt:lpstr>'Приложение по Безвозм 2 чтене'!Область_печати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СНД2</cp:lastModifiedBy>
  <cp:lastPrinted>2026-01-16T07:08:13Z</cp:lastPrinted>
  <dcterms:created xsi:type="dcterms:W3CDTF">2020-01-10T00:49:00Z</dcterms:created>
  <dcterms:modified xsi:type="dcterms:W3CDTF">2026-01-29T04:43:06Z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F268D56FED6144319AD5CBECE469632E_13</vt:lpwstr>
  </property>
  <property fmtid="{D5CDD505-2E9C-101B-9397-08002B2CF9AE}" pid="3" name="KSOProductBuildVer">
    <vt:lpwstr>1049-12.2.0.22549</vt:lpwstr>
  </property>
</Properties>
</file>